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3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<sst xmlns="http://schemas.openxmlformats.org/spreadsheetml/2006/main" count="17" uniqueCount="17">
  <si>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h0 =</t>
  </si>
  <si>
    <t>m</t>
  </si>
  <si>
    <t>xm</t>
  </si>
  <si>
    <t>ym</t>
  </si>
  <si>
    <t>hm</t>
  </si>
  <si>
    <t>y_{m+1}^h</t>
  </si>
  <si>
    <t>y_{m+1/2}</t>
  </si>
  <si>
    <t>y_{m+1}^{h/2}</t>
  </si>
  <si>
    <t>f(y_{m+1/2})</t>
  </si>
  <si>
    <t>f(ym)</t>
  </si>
  <si>
    <t>le_m</t>
  </si>
  <si>
    <t>TOL</t>
  </si>
  <si>
    <t>ATOL =</t>
  </si>
  <si>
    <t xml:space="preserve">RTOL = </t>
  </si>
  <si>
    <t>h_{neu}</t>
  </si>
  <si>
    <t>y_{m+1}^{korr}</t>
  </si>
  <si>
    <t>|y_m-y(x_m)|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</si>
</sst>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164" fontId="0" fillId="3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" fontId="0" fillId="33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D34" sqref="D34"/>
    </sheetView>
  </sheetViews>
  <sheetFormatPr defaultColWidth="11.421875" defaultRowHeight="15"/>
  <cols>
    <col min="8" max="8" width="12.8515625" style="0" customWidth="1"/>
    <col min="9" max="9" width="15.140625" style="0" customWidth="1"/>
    <col min="13" max="13" width="16.00390625" style="0" customWidth="1"/>
    <col min="15" max="15" width="14.57421875" style="0" customWidth="1"/>
  </cols>
  <sheetData>
    <row r="1" spans="1:2" ht="15">
      <c r="A1" s="1" t="s">
        <v>0</v>
      </c>
      <c r="B1" s="2">
        <v>0.1</v>
      </c>
    </row>
    <row r="2" spans="1:2" ht="15">
      <c r="A2" s="1" t="s">
        <v>12</v>
      </c>
      <c r="B2" s="2">
        <v>0.01</v>
      </c>
    </row>
    <row r="3" spans="1:2" ht="15">
      <c r="A3" s="1" t="s">
        <v>13</v>
      </c>
      <c r="B3" s="2">
        <v>0.01</v>
      </c>
    </row>
    <row r="5" spans="1:15" s="5" customFormat="1" ht="15">
      <c r="A5" s="5" t="s">
        <v>1</v>
      </c>
      <c r="B5" s="5" t="s">
        <v>2</v>
      </c>
      <c r="C5" s="5" t="s">
        <v>4</v>
      </c>
      <c r="D5" s="5" t="s">
        <v>3</v>
      </c>
      <c r="E5" s="5" t="s">
        <v>9</v>
      </c>
      <c r="F5" s="5" t="s">
        <v>5</v>
      </c>
      <c r="G5" s="5" t="s">
        <v>6</v>
      </c>
      <c r="H5" s="5" t="s">
        <v>8</v>
      </c>
      <c r="I5" s="5" t="s">
        <v>7</v>
      </c>
      <c r="J5" s="5" t="s">
        <v>10</v>
      </c>
      <c r="K5" s="5" t="s">
        <v>11</v>
      </c>
      <c r="L5" s="5" t="s">
        <v>14</v>
      </c>
      <c r="M5" s="5" t="s">
        <v>15</v>
      </c>
      <c r="O5" s="5" t="s">
        <v>16</v>
      </c>
    </row>
    <row r="6" spans="1:15" ht="15">
      <c r="A6" s="4">
        <v>0</v>
      </c>
      <c r="B6" s="3">
        <v>0</v>
      </c>
      <c r="C6" s="3">
        <f>B1</f>
        <v>0.1</v>
      </c>
      <c r="D6" s="3">
        <v>0.1</v>
      </c>
      <c r="E6" s="3">
        <f aca="true" t="shared" si="0" ref="E6:E13">2*D6*(1-D6)</f>
        <v>0.18000000000000002</v>
      </c>
      <c r="F6" s="3">
        <f aca="true" t="shared" si="1" ref="F6:F13">D6+C6*E6</f>
        <v>0.11800000000000001</v>
      </c>
      <c r="G6" s="3">
        <f aca="true" t="shared" si="2" ref="G6:G13">D6+C6/2*E6</f>
        <v>0.10900000000000001</v>
      </c>
      <c r="H6" s="3">
        <f aca="true" t="shared" si="3" ref="H6:H13">2*G6*(1-G6)</f>
        <v>0.19423800000000002</v>
      </c>
      <c r="I6" s="3">
        <f aca="true" t="shared" si="4" ref="I6:I13">G6+C6/2*H6</f>
        <v>0.11871190000000001</v>
      </c>
      <c r="J6" s="3">
        <f aca="true" t="shared" si="5" ref="J6:J13">ABS(F6-I6)</f>
        <v>0.0007119000000000014</v>
      </c>
      <c r="K6" s="3">
        <f aca="true" t="shared" si="6" ref="K6:K13">B$2+B$3*MAX(ABS(F6),ABS(I6))</f>
        <v>0.011187119</v>
      </c>
      <c r="L6" s="3">
        <f aca="true" t="shared" si="7" ref="L6:L13">0.9*C6*SQRT(K6/J6)</f>
        <v>0.35677313277209505</v>
      </c>
      <c r="M6" s="3">
        <f aca="true" t="shared" si="8" ref="M6:M26">IF(J6&lt;=K6,2*I6-F6,"")</f>
        <v>0.11942380000000001</v>
      </c>
      <c r="O6" s="3">
        <f>IF(J6&lt;=K6,ABS(D6-EXP(2*B6)/(9+EXP(2*B6))),"")</f>
        <v>0</v>
      </c>
    </row>
    <row r="7" spans="1:15" ht="15">
      <c r="A7" s="4">
        <f>IF(J6&lt;=K6,A6+1,A6)</f>
        <v>1</v>
      </c>
      <c r="B7" s="3">
        <f>IF(J6&lt;=K6,B6+C6,B6)</f>
        <v>0.1</v>
      </c>
      <c r="C7" s="3">
        <f aca="true" t="shared" si="9" ref="C7:C13">L6</f>
        <v>0.35677313277209505</v>
      </c>
      <c r="D7" s="3">
        <f aca="true" t="shared" si="10" ref="D7:D26">IF(J6&lt;=K6,M6,D6)</f>
        <v>0.11942380000000001</v>
      </c>
      <c r="E7" s="3">
        <f t="shared" si="0"/>
        <v>0.21032351198712002</v>
      </c>
      <c r="F7" s="3">
        <f t="shared" si="1"/>
        <v>0.19446157826727412</v>
      </c>
      <c r="G7" s="3">
        <f t="shared" si="2"/>
        <v>0.15694268913363707</v>
      </c>
      <c r="H7" s="3">
        <f t="shared" si="3"/>
        <v>0.2646233629222792</v>
      </c>
      <c r="I7" s="3">
        <f t="shared" si="4"/>
        <v>0.20414794223087138</v>
      </c>
      <c r="J7" s="3">
        <f t="shared" si="5"/>
        <v>0.009686363963597261</v>
      </c>
      <c r="K7" s="3">
        <f t="shared" si="6"/>
        <v>0.012041479422308713</v>
      </c>
      <c r="L7" s="3">
        <f t="shared" si="7"/>
        <v>0.35800919695570804</v>
      </c>
      <c r="M7" s="3">
        <f t="shared" si="8"/>
        <v>0.21383430619446864</v>
      </c>
      <c r="O7" s="3">
        <f aca="true" t="shared" si="11" ref="O7:O26">IF(J6&lt;=K6,ABS(D7-EXP(2*B7)/(9+EXP(2*B7))),"")</f>
        <v>7.083171139335431E-05</v>
      </c>
    </row>
    <row r="8" spans="1:15" ht="15">
      <c r="A8" s="4">
        <f aca="true" t="shared" si="12" ref="A8:A26">IF(J7&lt;=K7,A7+1,A7)</f>
        <v>2</v>
      </c>
      <c r="B8" s="3">
        <f aca="true" t="shared" si="13" ref="B8:B15">IF(J7&lt;=K7,B7+C7,B7)</f>
        <v>0.4567731327720951</v>
      </c>
      <c r="C8" s="3">
        <f t="shared" si="9"/>
        <v>0.35800919695570804</v>
      </c>
      <c r="D8" s="3">
        <f t="shared" si="10"/>
        <v>0.21383430619446864</v>
      </c>
      <c r="E8" s="3">
        <f t="shared" si="0"/>
        <v>0.33621839137759774</v>
      </c>
      <c r="F8" s="3">
        <f t="shared" si="1"/>
        <v>0.33420358249330234</v>
      </c>
      <c r="G8" s="3">
        <f t="shared" si="2"/>
        <v>0.2740189443438855</v>
      </c>
      <c r="H8" s="3">
        <f t="shared" si="3"/>
        <v>0.39786512496909615</v>
      </c>
      <c r="I8" s="3">
        <f t="shared" si="4"/>
        <v>0.3452386312873198</v>
      </c>
      <c r="J8" s="3">
        <f t="shared" si="5"/>
        <v>0.011035048794017455</v>
      </c>
      <c r="K8" s="3">
        <f t="shared" si="6"/>
        <v>0.013452386312873198</v>
      </c>
      <c r="L8" s="3">
        <f t="shared" si="7"/>
        <v>0.3557535390931819</v>
      </c>
      <c r="M8" s="3">
        <f t="shared" si="8"/>
        <v>0.35627368008133725</v>
      </c>
      <c r="O8" s="3">
        <f t="shared" si="11"/>
        <v>0.0030904378770543472</v>
      </c>
    </row>
    <row r="9" spans="1:15" ht="15">
      <c r="A9" s="4">
        <f t="shared" si="12"/>
        <v>3</v>
      </c>
      <c r="B9" s="3">
        <f t="shared" si="13"/>
        <v>0.8147823297278032</v>
      </c>
      <c r="C9" s="3">
        <f t="shared" si="9"/>
        <v>0.3557535390931819</v>
      </c>
      <c r="D9" s="3">
        <f t="shared" si="10"/>
        <v>0.35627368008133725</v>
      </c>
      <c r="E9" s="3">
        <f t="shared" si="0"/>
        <v>0.45868548992527636</v>
      </c>
      <c r="F9" s="3">
        <f t="shared" si="1"/>
        <v>0.5194526664529444</v>
      </c>
      <c r="G9" s="3">
        <f t="shared" si="2"/>
        <v>0.4378631732671408</v>
      </c>
      <c r="H9" s="3">
        <f t="shared" si="3"/>
        <v>0.49227802952714134</v>
      </c>
      <c r="I9" s="3">
        <f t="shared" si="4"/>
        <v>0.52542799887819</v>
      </c>
      <c r="J9" s="3">
        <f t="shared" si="5"/>
        <v>0.005975332425245616</v>
      </c>
      <c r="K9" s="3">
        <f t="shared" si="6"/>
        <v>0.015254279988781901</v>
      </c>
      <c r="L9" s="3">
        <f t="shared" si="7"/>
        <v>0.5115717568833051</v>
      </c>
      <c r="M9" s="3">
        <f t="shared" si="8"/>
        <v>0.5314033313034356</v>
      </c>
      <c r="O9" s="3">
        <f t="shared" si="11"/>
        <v>0.005503281651769387</v>
      </c>
    </row>
    <row r="10" spans="1:15" ht="15">
      <c r="A10" s="4">
        <f t="shared" si="12"/>
        <v>4</v>
      </c>
      <c r="B10" s="3">
        <f t="shared" si="13"/>
        <v>1.170535868820985</v>
      </c>
      <c r="C10" s="3">
        <f t="shared" si="9"/>
        <v>0.5115717568833051</v>
      </c>
      <c r="D10" s="3">
        <f t="shared" si="10"/>
        <v>0.5314033313034356</v>
      </c>
      <c r="E10" s="3">
        <f t="shared" si="0"/>
        <v>0.4980276615660933</v>
      </c>
      <c r="F10" s="3">
        <f t="shared" si="1"/>
        <v>0.786180217107286</v>
      </c>
      <c r="G10" s="3">
        <f t="shared" si="2"/>
        <v>0.6587917742053608</v>
      </c>
      <c r="H10" s="3">
        <f t="shared" si="3"/>
        <v>0.4495703448894274</v>
      </c>
      <c r="I10" s="3">
        <f t="shared" si="4"/>
        <v>0.7737855197942197</v>
      </c>
      <c r="J10" s="3">
        <f t="shared" si="5"/>
        <v>0.012394697313066305</v>
      </c>
      <c r="K10" s="3">
        <f t="shared" si="6"/>
        <v>0.01786180217107286</v>
      </c>
      <c r="L10" s="3">
        <f t="shared" si="7"/>
        <v>0.5527054460899332</v>
      </c>
      <c r="M10" s="3">
        <f t="shared" si="8"/>
        <v>0.7613908224811534</v>
      </c>
      <c r="O10" s="3">
        <f t="shared" si="11"/>
        <v>0.004496576686374709</v>
      </c>
    </row>
    <row r="11" spans="1:15" ht="15">
      <c r="A11" s="8">
        <f t="shared" si="12"/>
        <v>5</v>
      </c>
      <c r="B11" s="6">
        <f t="shared" si="13"/>
        <v>1.6821076257042902</v>
      </c>
      <c r="C11" s="3">
        <f t="shared" si="9"/>
        <v>0.5527054460899332</v>
      </c>
      <c r="D11" s="6">
        <f t="shared" si="10"/>
        <v>0.7613908224811534</v>
      </c>
      <c r="E11" s="3">
        <f t="shared" si="0"/>
        <v>0.3633496758452523</v>
      </c>
      <c r="F11" s="3">
        <f t="shared" si="1"/>
        <v>0.9622161671558362</v>
      </c>
      <c r="G11" s="3">
        <f t="shared" si="2"/>
        <v>0.8618034948184948</v>
      </c>
      <c r="H11" s="3">
        <f t="shared" si="3"/>
        <v>0.23819646227424676</v>
      </c>
      <c r="I11" s="3">
        <f t="shared" si="4"/>
        <v>0.9276297357876606</v>
      </c>
      <c r="J11" s="6">
        <f t="shared" si="5"/>
        <v>0.03458643136817563</v>
      </c>
      <c r="K11" s="6">
        <f t="shared" si="6"/>
        <v>0.019622161671558364</v>
      </c>
      <c r="L11" s="3">
        <f t="shared" si="7"/>
        <v>0.37467679905682244</v>
      </c>
      <c r="M11" s="3">
        <f>IF(J11&lt;=K11,2*I11-F11,"")</f>
      </c>
      <c r="O11" s="3">
        <f t="shared" si="11"/>
        <v>0.001209812760193385</v>
      </c>
    </row>
    <row r="12" spans="1:15" ht="15">
      <c r="A12" s="8">
        <f t="shared" si="12"/>
        <v>5</v>
      </c>
      <c r="B12" s="6">
        <f t="shared" si="13"/>
        <v>1.6821076257042902</v>
      </c>
      <c r="C12" s="3">
        <f t="shared" si="9"/>
        <v>0.37467679905682244</v>
      </c>
      <c r="D12" s="6">
        <f>IF(J11&lt;=K11,M11,D11)</f>
        <v>0.7613908224811534</v>
      </c>
      <c r="E12" s="3">
        <f t="shared" si="0"/>
        <v>0.3633496758452523</v>
      </c>
      <c r="F12" s="3">
        <f t="shared" si="1"/>
        <v>0.8975295159651866</v>
      </c>
      <c r="G12" s="3">
        <f t="shared" si="2"/>
        <v>0.82946016922317</v>
      </c>
      <c r="H12" s="3">
        <f t="shared" si="3"/>
        <v>0.2829119937908804</v>
      </c>
      <c r="I12" s="3">
        <f t="shared" si="4"/>
        <v>0.8824604493473454</v>
      </c>
      <c r="J12" s="7">
        <f t="shared" si="5"/>
        <v>0.015069066617841242</v>
      </c>
      <c r="K12" s="7">
        <f t="shared" si="6"/>
        <v>0.018975295159651864</v>
      </c>
      <c r="L12" s="3">
        <f t="shared" si="7"/>
        <v>0.37839936972374605</v>
      </c>
      <c r="M12" s="3">
        <f t="shared" si="8"/>
        <v>0.8673913827295041</v>
      </c>
      <c r="O12" s="3">
        <f>IF(J11&lt;=K11,ABS(D12-EXP(2*B12)/(9+EXP(2*B12))),"")</f>
      </c>
    </row>
    <row r="13" spans="1:15" ht="15">
      <c r="A13" s="4">
        <f t="shared" si="12"/>
        <v>6</v>
      </c>
      <c r="B13" s="7">
        <f t="shared" si="13"/>
        <v>2.0567844247611125</v>
      </c>
      <c r="C13" s="7">
        <f t="shared" si="9"/>
        <v>0.37839936972374605</v>
      </c>
      <c r="D13" s="7">
        <f t="shared" si="10"/>
        <v>0.8673913827295041</v>
      </c>
      <c r="E13" s="7">
        <f t="shared" si="0"/>
        <v>0.23004714379220606</v>
      </c>
      <c r="F13" s="7">
        <f t="shared" si="1"/>
        <v>0.9544410769472229</v>
      </c>
      <c r="G13" s="7">
        <f t="shared" si="2"/>
        <v>0.9109162298383635</v>
      </c>
      <c r="H13" s="7">
        <f t="shared" si="3"/>
        <v>0.16229570411085043</v>
      </c>
      <c r="I13" s="7">
        <f t="shared" si="4"/>
        <v>0.9416225259105722</v>
      </c>
      <c r="J13" s="7">
        <f t="shared" si="5"/>
        <v>0.01281855103665075</v>
      </c>
      <c r="K13" s="7">
        <f t="shared" si="6"/>
        <v>0.019544410769472227</v>
      </c>
      <c r="L13" s="7">
        <f t="shared" si="7"/>
        <v>0.4205181413730847</v>
      </c>
      <c r="M13" s="3">
        <f t="shared" si="8"/>
        <v>0.9288039748739214</v>
      </c>
      <c r="O13" s="3">
        <f t="shared" si="11"/>
        <v>0.004338834928743207</v>
      </c>
    </row>
    <row r="14" spans="1:15" ht="15">
      <c r="A14" s="4">
        <f t="shared" si="12"/>
        <v>7</v>
      </c>
      <c r="B14" s="7">
        <f t="shared" si="13"/>
        <v>2.4351837944848587</v>
      </c>
      <c r="C14" s="7">
        <f>L13</f>
        <v>0.4205181413730847</v>
      </c>
      <c r="D14" s="7">
        <f t="shared" si="10"/>
        <v>0.9288039748739214</v>
      </c>
      <c r="E14" s="7">
        <f aca="true" t="shared" si="14" ref="E14:E26">2*D14*(1-D14)</f>
        <v>0.13225430226465074</v>
      </c>
      <c r="F14" s="7">
        <f>D14+C14*E14</f>
        <v>0.9844193082508464</v>
      </c>
      <c r="G14" s="7">
        <f>D14+C14/2*E14</f>
        <v>0.956611641562384</v>
      </c>
      <c r="H14" s="7">
        <f aca="true" t="shared" si="15" ref="H14:H26">2*G14*(1-G14)</f>
        <v>0.08301161757940995</v>
      </c>
      <c r="I14" s="7">
        <f>G14+C14/2*H14</f>
        <v>0.9740655871308174</v>
      </c>
      <c r="J14" s="7">
        <f>ABS(F14-I14)</f>
        <v>0.01035372112002908</v>
      </c>
      <c r="K14" s="7">
        <f>B$2+B$3*MAX(ABS(F14),ABS(I14))</f>
        <v>0.019844193082508465</v>
      </c>
      <c r="L14" s="7">
        <f>0.9*C14*SQRT(K14/J14)</f>
        <v>0.5239571077934457</v>
      </c>
      <c r="M14" s="3">
        <f t="shared" si="8"/>
        <v>0.9637118660107883</v>
      </c>
      <c r="O14" s="3">
        <f t="shared" si="11"/>
        <v>0.006619175446646475</v>
      </c>
    </row>
    <row r="15" spans="1:15" ht="15">
      <c r="A15" s="4">
        <f t="shared" si="12"/>
        <v>8</v>
      </c>
      <c r="B15" s="7">
        <f t="shared" si="13"/>
        <v>2.8557019358579434</v>
      </c>
      <c r="C15" s="7">
        <f>L14</f>
        <v>0.5239571077934457</v>
      </c>
      <c r="D15" s="7">
        <f t="shared" si="10"/>
        <v>0.9637118660107883</v>
      </c>
      <c r="E15" s="7">
        <f t="shared" si="14"/>
        <v>0.06994261064158547</v>
      </c>
      <c r="F15" s="7">
        <f>D15+C15*E15</f>
        <v>1.0003587939940766</v>
      </c>
      <c r="G15" s="7">
        <f>D15+C15/2*E15</f>
        <v>0.9820353300024324</v>
      </c>
      <c r="H15" s="7">
        <f t="shared" si="15"/>
        <v>0.035283881258892244</v>
      </c>
      <c r="I15" s="7">
        <f>G15+C15/2*H15</f>
        <v>0.9912789501905006</v>
      </c>
      <c r="J15" s="7">
        <f>ABS(F15-I15)</f>
        <v>0.00907984380357596</v>
      </c>
      <c r="K15" s="7">
        <f>B$2+B$3*MAX(ABS(F15),ABS(I15))</f>
        <v>0.020003587939940767</v>
      </c>
      <c r="L15" s="7">
        <f>0.9*C15*SQRT(K15/J15)</f>
        <v>0.6999274186884672</v>
      </c>
      <c r="M15" s="3">
        <f t="shared" si="8"/>
        <v>0.9821991063869246</v>
      </c>
      <c r="O15" s="3">
        <f t="shared" si="11"/>
        <v>0.007376665628553103</v>
      </c>
    </row>
    <row r="16" spans="1:15" ht="15">
      <c r="A16" s="4">
        <f t="shared" si="12"/>
        <v>9</v>
      </c>
      <c r="B16" s="7">
        <f aca="true" t="shared" si="16" ref="B16:B26">IF(J15&lt;=K15,B15+C15,B15)</f>
        <v>3.3796590436513894</v>
      </c>
      <c r="C16" s="7">
        <f aca="true" t="shared" si="17" ref="C16:C26">L15</f>
        <v>0.6999274186884672</v>
      </c>
      <c r="D16" s="7">
        <f t="shared" si="10"/>
        <v>0.9821991063869246</v>
      </c>
      <c r="E16" s="7">
        <f t="shared" si="14"/>
        <v>0.03496804359930265</v>
      </c>
      <c r="F16" s="7">
        <f aca="true" t="shared" si="18" ref="F16:F26">D16+C16*E16</f>
        <v>1.0066741988799703</v>
      </c>
      <c r="G16" s="7">
        <f aca="true" t="shared" si="19" ref="G16:G26">D16+C16/2*E16</f>
        <v>0.9944366526334475</v>
      </c>
      <c r="H16" s="7">
        <f t="shared" si="15"/>
        <v>0.011064793065263161</v>
      </c>
      <c r="I16" s="7">
        <f aca="true" t="shared" si="20" ref="I16:I26">G16+C16/2*H16</f>
        <v>0.9983089286576934</v>
      </c>
      <c r="J16" s="7">
        <f aca="true" t="shared" si="21" ref="J16:J26">ABS(F16-I16)</f>
        <v>0.008365270222276955</v>
      </c>
      <c r="K16" s="7">
        <f aca="true" t="shared" si="22" ref="K16:K26">B$2+B$3*MAX(ABS(F16),ABS(I16))</f>
        <v>0.020066741988799704</v>
      </c>
      <c r="L16" s="7">
        <f aca="true" t="shared" si="23" ref="L16:L26">0.9*C16*SQRT(K16/J16)</f>
        <v>0.975649805436088</v>
      </c>
      <c r="M16" s="3">
        <f t="shared" si="8"/>
        <v>0.9899436584354164</v>
      </c>
      <c r="O16" s="3">
        <f t="shared" si="11"/>
        <v>0.007468585336164901</v>
      </c>
    </row>
    <row r="17" spans="1:15" ht="15">
      <c r="A17" s="4">
        <f t="shared" si="12"/>
        <v>10</v>
      </c>
      <c r="B17" s="7">
        <f t="shared" si="16"/>
        <v>4.079586462339856</v>
      </c>
      <c r="C17" s="7">
        <f t="shared" si="17"/>
        <v>0.975649805436088</v>
      </c>
      <c r="D17" s="7">
        <f t="shared" si="10"/>
        <v>0.9899436584354164</v>
      </c>
      <c r="E17" s="7">
        <f t="shared" si="14"/>
        <v>0.019910423117839998</v>
      </c>
      <c r="F17" s="7">
        <f t="shared" si="18"/>
        <v>1.0093692588764873</v>
      </c>
      <c r="G17" s="7">
        <f t="shared" si="19"/>
        <v>0.9996564586559519</v>
      </c>
      <c r="H17" s="7">
        <f t="shared" si="15"/>
        <v>0.0006868466467861114</v>
      </c>
      <c r="I17" s="7">
        <f t="shared" si="20"/>
        <v>0.9999915195546025</v>
      </c>
      <c r="J17" s="7">
        <f t="shared" si="21"/>
        <v>0.009377739321884793</v>
      </c>
      <c r="K17" s="7">
        <f t="shared" si="22"/>
        <v>0.020093692588764873</v>
      </c>
      <c r="L17" s="7">
        <f t="shared" si="23"/>
        <v>1.2853377725974608</v>
      </c>
      <c r="M17" s="3">
        <f t="shared" si="8"/>
        <v>0.9906137802327177</v>
      </c>
      <c r="O17" s="3">
        <f t="shared" si="11"/>
        <v>0.007488064295854691</v>
      </c>
    </row>
    <row r="18" spans="1:15" ht="15">
      <c r="A18" s="4">
        <f t="shared" si="12"/>
        <v>11</v>
      </c>
      <c r="B18" s="7">
        <f t="shared" si="16"/>
        <v>5.055236267775944</v>
      </c>
      <c r="C18" s="7">
        <f t="shared" si="17"/>
        <v>1.2853377725974608</v>
      </c>
      <c r="D18" s="7">
        <f t="shared" si="10"/>
        <v>0.9906137802327177</v>
      </c>
      <c r="E18" s="7">
        <f t="shared" si="14"/>
        <v>0.018596237291525094</v>
      </c>
      <c r="F18" s="7">
        <f t="shared" si="18"/>
        <v>1.0145162264517005</v>
      </c>
      <c r="G18" s="7">
        <f t="shared" si="19"/>
        <v>1.002565003342209</v>
      </c>
      <c r="H18" s="7">
        <f t="shared" si="15"/>
        <v>-0.005143165168709296</v>
      </c>
      <c r="I18" s="7">
        <f t="shared" si="20"/>
        <v>0.9992596511111843</v>
      </c>
      <c r="J18" s="7">
        <f t="shared" si="21"/>
        <v>0.015256575340516165</v>
      </c>
      <c r="K18" s="7">
        <f t="shared" si="22"/>
        <v>0.020145162264517007</v>
      </c>
      <c r="L18" s="7">
        <f t="shared" si="23"/>
        <v>1.3292805059993344</v>
      </c>
      <c r="M18" s="3">
        <f t="shared" si="8"/>
        <v>0.9840030757706681</v>
      </c>
      <c r="O18" s="3">
        <f t="shared" si="11"/>
        <v>0.00902048923840748</v>
      </c>
    </row>
    <row r="19" spans="1:15" ht="15">
      <c r="A19" s="8">
        <f t="shared" si="12"/>
        <v>12</v>
      </c>
      <c r="B19" s="6">
        <f t="shared" si="16"/>
        <v>6.340574040373405</v>
      </c>
      <c r="C19" s="7">
        <f t="shared" si="17"/>
        <v>1.3292805059993344</v>
      </c>
      <c r="D19" s="6">
        <f t="shared" si="10"/>
        <v>0.9840030757706681</v>
      </c>
      <c r="E19" s="7">
        <f t="shared" si="14"/>
        <v>0.031482045289065744</v>
      </c>
      <c r="F19" s="7">
        <f t="shared" si="18"/>
        <v>1.0258515448624115</v>
      </c>
      <c r="G19" s="7">
        <f t="shared" si="19"/>
        <v>1.0049273103165397</v>
      </c>
      <c r="H19" s="7">
        <f t="shared" si="15"/>
        <v>-0.00990317740699036</v>
      </c>
      <c r="I19" s="7">
        <f t="shared" si="20"/>
        <v>0.998345259979257</v>
      </c>
      <c r="J19" s="6">
        <f t="shared" si="21"/>
        <v>0.02750628488315443</v>
      </c>
      <c r="K19" s="6">
        <f t="shared" si="22"/>
        <v>0.020258515448624115</v>
      </c>
      <c r="L19" s="7">
        <f t="shared" si="23"/>
        <v>1.0267080931273413</v>
      </c>
      <c r="M19" s="3">
        <f t="shared" si="8"/>
      </c>
      <c r="O19" s="3">
        <f t="shared" si="11"/>
        <v>0.0159689422957634</v>
      </c>
    </row>
    <row r="20" spans="1:15" ht="15">
      <c r="A20" s="8">
        <f t="shared" si="12"/>
        <v>12</v>
      </c>
      <c r="B20" s="6">
        <f t="shared" si="16"/>
        <v>6.340574040373405</v>
      </c>
      <c r="C20" s="7">
        <f t="shared" si="17"/>
        <v>1.0267080931273413</v>
      </c>
      <c r="D20" s="6">
        <f t="shared" si="10"/>
        <v>0.9840030757706681</v>
      </c>
      <c r="E20" s="7">
        <f t="shared" si="14"/>
        <v>0.031482045289065744</v>
      </c>
      <c r="F20" s="7">
        <f t="shared" si="18"/>
        <v>1.0163259464571535</v>
      </c>
      <c r="G20" s="7">
        <f t="shared" si="19"/>
        <v>1.0001645111139108</v>
      </c>
      <c r="H20" s="7">
        <f t="shared" si="15"/>
        <v>-0.0003290763556348074</v>
      </c>
      <c r="I20" s="7">
        <f t="shared" si="20"/>
        <v>0.9999955784351172</v>
      </c>
      <c r="J20" s="7">
        <f t="shared" si="21"/>
        <v>0.016330368022036246</v>
      </c>
      <c r="K20" s="7">
        <f t="shared" si="22"/>
        <v>0.020163259464571537</v>
      </c>
      <c r="L20" s="7">
        <f t="shared" si="23"/>
        <v>1.026766943319238</v>
      </c>
      <c r="M20" s="3">
        <f t="shared" si="8"/>
        <v>0.983665210413081</v>
      </c>
      <c r="O20" s="3">
        <f t="shared" si="11"/>
      </c>
    </row>
    <row r="21" spans="1:15" ht="15">
      <c r="A21" s="4">
        <f t="shared" si="12"/>
        <v>13</v>
      </c>
      <c r="B21" s="7">
        <f t="shared" si="16"/>
        <v>7.367282133500747</v>
      </c>
      <c r="C21" s="7">
        <f t="shared" si="17"/>
        <v>1.026766943319238</v>
      </c>
      <c r="D21" s="7">
        <f t="shared" si="10"/>
        <v>0.983665210413081</v>
      </c>
      <c r="E21" s="7">
        <f t="shared" si="14"/>
        <v>0.032135928472140224</v>
      </c>
      <c r="F21" s="7">
        <f t="shared" si="18"/>
        <v>1.016661319461146</v>
      </c>
      <c r="G21" s="7">
        <f t="shared" si="19"/>
        <v>1.0001632649371135</v>
      </c>
      <c r="H21" s="7">
        <f t="shared" si="15"/>
        <v>-0.00032658318510636977</v>
      </c>
      <c r="I21" s="7">
        <f t="shared" si="20"/>
        <v>0.9999956025277579</v>
      </c>
      <c r="J21" s="7">
        <f t="shared" si="21"/>
        <v>0.01666571693338814</v>
      </c>
      <c r="K21" s="7">
        <f t="shared" si="22"/>
        <v>0.02016661319461146</v>
      </c>
      <c r="L21" s="7">
        <f t="shared" si="23"/>
        <v>1.016526889552831</v>
      </c>
      <c r="M21" s="3">
        <f t="shared" si="8"/>
        <v>0.9833298855943697</v>
      </c>
      <c r="O21" s="3">
        <f t="shared" si="11"/>
        <v>0.016331199532796714</v>
      </c>
    </row>
    <row r="22" spans="1:15" ht="15">
      <c r="A22" s="4">
        <f t="shared" si="12"/>
        <v>14</v>
      </c>
      <c r="B22" s="7">
        <f t="shared" si="16"/>
        <v>8.394049076819984</v>
      </c>
      <c r="C22" s="7">
        <f t="shared" si="17"/>
        <v>1.016526889552831</v>
      </c>
      <c r="D22" s="7">
        <f t="shared" si="10"/>
        <v>0.9833298855943697</v>
      </c>
      <c r="E22" s="7">
        <f t="shared" si="14"/>
        <v>0.03278444338266693</v>
      </c>
      <c r="F22" s="7">
        <f t="shared" si="18"/>
        <v>1.016656153851873</v>
      </c>
      <c r="G22" s="7">
        <f t="shared" si="19"/>
        <v>0.9999930197231214</v>
      </c>
      <c r="H22" s="7">
        <f t="shared" si="15"/>
        <v>1.3960456308711208E-05</v>
      </c>
      <c r="I22" s="7">
        <f t="shared" si="20"/>
        <v>1.0000001153127356</v>
      </c>
      <c r="J22" s="7">
        <f t="shared" si="21"/>
        <v>0.01665603853913744</v>
      </c>
      <c r="K22" s="7">
        <f t="shared" si="22"/>
        <v>0.02016656153851873</v>
      </c>
      <c r="L22" s="7">
        <f t="shared" si="23"/>
        <v>1.006680022485789</v>
      </c>
      <c r="M22" s="3">
        <f t="shared" si="8"/>
        <v>0.9833440767735981</v>
      </c>
      <c r="O22" s="3">
        <f t="shared" si="11"/>
        <v>0.01666965386927488</v>
      </c>
    </row>
    <row r="23" spans="1:15" ht="15">
      <c r="A23" s="4">
        <f t="shared" si="12"/>
        <v>15</v>
      </c>
      <c r="B23" s="7">
        <f t="shared" si="16"/>
        <v>9.410575966372814</v>
      </c>
      <c r="C23" s="7">
        <f t="shared" si="17"/>
        <v>1.006680022485789</v>
      </c>
      <c r="D23" s="7">
        <f t="shared" si="10"/>
        <v>0.9833440767735981</v>
      </c>
      <c r="E23" s="7">
        <f t="shared" si="14"/>
        <v>0.032757006895756134</v>
      </c>
      <c r="F23" s="7">
        <f t="shared" si="18"/>
        <v>1.016319901211985</v>
      </c>
      <c r="G23" s="7">
        <f t="shared" si="19"/>
        <v>0.9998319889927916</v>
      </c>
      <c r="H23" s="7">
        <f t="shared" si="15"/>
        <v>0.0003359655590197616</v>
      </c>
      <c r="I23" s="7">
        <f t="shared" si="20"/>
        <v>1.0000010939010457</v>
      </c>
      <c r="J23" s="7">
        <f t="shared" si="21"/>
        <v>0.016318807310939265</v>
      </c>
      <c r="K23" s="7">
        <f t="shared" si="22"/>
        <v>0.02016319901211985</v>
      </c>
      <c r="L23" s="7">
        <f t="shared" si="23"/>
        <v>1.0070927527759905</v>
      </c>
      <c r="M23" s="3">
        <f t="shared" si="8"/>
        <v>0.9836822865901065</v>
      </c>
      <c r="O23" s="3">
        <f t="shared" si="11"/>
        <v>0.016655862926020948</v>
      </c>
    </row>
    <row r="24" spans="1:15" ht="15">
      <c r="A24" s="4">
        <f t="shared" si="12"/>
        <v>16</v>
      </c>
      <c r="B24" s="7">
        <f t="shared" si="16"/>
        <v>10.417255988858603</v>
      </c>
      <c r="C24" s="7">
        <f t="shared" si="17"/>
        <v>1.0070927527759905</v>
      </c>
      <c r="D24" s="7">
        <f t="shared" si="10"/>
        <v>0.9836822865901065</v>
      </c>
      <c r="E24" s="7">
        <f t="shared" si="14"/>
        <v>0.0321028912779322</v>
      </c>
      <c r="F24" s="7">
        <f t="shared" si="18"/>
        <v>1.0160128757392675</v>
      </c>
      <c r="G24" s="7">
        <f t="shared" si="19"/>
        <v>0.999847581164687</v>
      </c>
      <c r="H24" s="7">
        <f t="shared" si="15"/>
        <v>0.00030479120762334056</v>
      </c>
      <c r="I24" s="7">
        <f t="shared" si="20"/>
        <v>1.0000010576728406</v>
      </c>
      <c r="J24" s="7">
        <f t="shared" si="21"/>
        <v>0.01601181806642682</v>
      </c>
      <c r="K24" s="7">
        <f t="shared" si="22"/>
        <v>0.020160128757392676</v>
      </c>
      <c r="L24" s="7">
        <f t="shared" si="23"/>
        <v>1.0170406405386458</v>
      </c>
      <c r="M24" s="3">
        <f t="shared" si="8"/>
        <v>0.9839892396064138</v>
      </c>
      <c r="O24" s="3">
        <f t="shared" si="11"/>
        <v>0.01631770535742716</v>
      </c>
    </row>
    <row r="25" spans="1:15" ht="15">
      <c r="A25" s="4">
        <f t="shared" si="12"/>
        <v>17</v>
      </c>
      <c r="B25" s="7">
        <f t="shared" si="16"/>
        <v>11.424348741634594</v>
      </c>
      <c r="C25" s="7">
        <f t="shared" si="17"/>
        <v>1.0170406405386458</v>
      </c>
      <c r="D25" s="7">
        <f t="shared" si="10"/>
        <v>0.9839892396064138</v>
      </c>
      <c r="E25" s="7">
        <f t="shared" si="14"/>
        <v>0.0315088318904107</v>
      </c>
      <c r="F25" s="7">
        <f t="shared" si="18"/>
        <v>1.0160350021748616</v>
      </c>
      <c r="G25" s="7">
        <f t="shared" si="19"/>
        <v>1.0000121208906376</v>
      </c>
      <c r="H25" s="7">
        <f t="shared" si="15"/>
        <v>-2.424207510722682E-05</v>
      </c>
      <c r="I25" s="7">
        <f t="shared" si="20"/>
        <v>0.9999997933028401</v>
      </c>
      <c r="J25" s="7">
        <f t="shared" si="21"/>
        <v>0.01603520887202159</v>
      </c>
      <c r="K25" s="7">
        <f t="shared" si="22"/>
        <v>0.020160350021748617</v>
      </c>
      <c r="L25" s="7">
        <f t="shared" si="23"/>
        <v>1.0263430369726616</v>
      </c>
      <c r="M25" s="3">
        <f t="shared" si="8"/>
        <v>0.9839645844308185</v>
      </c>
      <c r="O25" s="3">
        <f t="shared" si="11"/>
        <v>0.0160107593191533</v>
      </c>
    </row>
    <row r="26" spans="1:15" ht="15">
      <c r="A26" s="4">
        <f t="shared" si="12"/>
        <v>18</v>
      </c>
      <c r="B26" s="7">
        <f t="shared" si="16"/>
        <v>12.44138938217324</v>
      </c>
      <c r="C26" s="7">
        <f t="shared" si="17"/>
        <v>1.0263430369726616</v>
      </c>
      <c r="D26" s="7">
        <f t="shared" si="10"/>
        <v>0.9839645844308185</v>
      </c>
      <c r="E26" s="7">
        <f t="shared" si="14"/>
        <v>0.03155656203341037</v>
      </c>
      <c r="F26" s="7">
        <f t="shared" si="18"/>
        <v>1.016352442144605</v>
      </c>
      <c r="G26" s="7">
        <f t="shared" si="19"/>
        <v>1.0001585132877118</v>
      </c>
      <c r="H26" s="7">
        <f t="shared" si="15"/>
        <v>-0.00031707682834830256</v>
      </c>
      <c r="I26" s="7">
        <f t="shared" si="20"/>
        <v>0.9999957984902315</v>
      </c>
      <c r="J26" s="7">
        <f t="shared" si="21"/>
        <v>0.016356643654373615</v>
      </c>
      <c r="K26" s="7">
        <f t="shared" si="22"/>
        <v>0.02016352442144605</v>
      </c>
      <c r="L26" s="7">
        <f t="shared" si="23"/>
        <v>1.0255838571815066</v>
      </c>
      <c r="M26" s="3">
        <f t="shared" si="8"/>
        <v>0.9836391548358578</v>
      </c>
      <c r="O26" s="3">
        <f t="shared" si="11"/>
        <v>0.01603541542864506</v>
      </c>
    </row>
    <row r="27" spans="1:15" ht="15">
      <c r="A27" s="4"/>
      <c r="B27" s="3"/>
      <c r="C27" s="3"/>
      <c r="D27" s="3"/>
      <c r="E27" s="3"/>
      <c r="F27" s="3"/>
      <c r="G27" s="3"/>
      <c r="H27" s="3"/>
      <c r="I27" s="3"/>
      <c r="O27" s="3"/>
    </row>
    <row r="28" spans="1:15" ht="15">
      <c r="A28" s="4"/>
      <c r="B28" s="3"/>
      <c r="C28" s="3"/>
      <c r="D28" s="3"/>
      <c r="E28" s="3"/>
      <c r="F28" s="3"/>
      <c r="G28" s="3"/>
      <c r="H28" s="3"/>
      <c r="I28" s="3"/>
      <c r="O28" s="3"/>
    </row>
    <row r="29" spans="1:15" ht="15">
      <c r="A29" s="4"/>
      <c r="B29" s="3"/>
      <c r="C29" s="3"/>
      <c r="D29" s="3"/>
      <c r="E29" s="3"/>
      <c r="F29" s="3"/>
      <c r="G29" s="3"/>
      <c r="H29" s="3"/>
      <c r="I29" s="3"/>
      <c r="O29" s="3"/>
    </row>
    <row r="30" spans="1:15" ht="15">
      <c r="A30" s="4"/>
      <c r="B30" s="3"/>
      <c r="C30" s="3"/>
      <c r="D30" s="3"/>
      <c r="E30" s="3"/>
      <c r="F30" s="3"/>
      <c r="G30" s="3"/>
      <c r="H30" s="3"/>
      <c r="I30" s="3"/>
      <c r="O30" s="3"/>
    </row>
    <row r="31" spans="1:15" ht="15">
      <c r="A31" s="4"/>
      <c r="B31" s="3"/>
      <c r="C31" s="3"/>
      <c r="D31" s="3"/>
      <c r="E31" s="3"/>
      <c r="F31" s="3"/>
      <c r="G31" s="3"/>
      <c r="H31" s="3"/>
      <c r="I31" s="3"/>
      <c r="O31" s="3"/>
    </row>
    <row r="32" spans="1:15" ht="15">
      <c r="A32" s="4"/>
      <c r="B32" s="3"/>
      <c r="C32" s="3"/>
      <c r="D32" s="3"/>
      <c r="E32" s="3"/>
      <c r="F32" s="3"/>
      <c r="G32" s="3"/>
      <c r="H32" s="3"/>
      <c r="I32" s="3"/>
      <c r="O32" s="3"/>
    </row>
    <row r="33" spans="1:15" ht="15">
      <c r="A33" s="4"/>
      <c r="B33" s="3"/>
      <c r="C33" s="3"/>
      <c r="D33" s="3"/>
      <c r="E33" s="3"/>
      <c r="F33" s="3"/>
      <c r="G33" s="3"/>
      <c r="H33" s="3"/>
      <c r="I33" s="3"/>
      <c r="O33" s="3"/>
    </row>
    <row r="34" spans="1:15" ht="15">
      <c r="A34" s="4"/>
      <c r="B34" s="3"/>
      <c r="C34" s="3"/>
      <c r="D34" s="3"/>
      <c r="E34" s="3"/>
      <c r="F34" s="3"/>
      <c r="G34" s="3"/>
      <c r="H34" s="3"/>
      <c r="I34" s="3"/>
      <c r="O34" s="3"/>
    </row>
    <row r="35" spans="1:15" ht="15">
      <c r="A35" s="4"/>
      <c r="B35" s="3"/>
      <c r="C35" s="3"/>
      <c r="D35" s="3"/>
      <c r="E35" s="3"/>
      <c r="F35" s="3"/>
      <c r="G35" s="3"/>
      <c r="H35" s="3"/>
      <c r="I35" s="3"/>
      <c r="O35" s="3"/>
    </row>
    <row r="36" spans="1:9" ht="15">
      <c r="A36" s="4"/>
      <c r="B36" s="3"/>
      <c r="C36" s="3"/>
      <c r="D36" s="3"/>
      <c r="E36" s="3"/>
      <c r="F36" s="3"/>
      <c r="G36" s="3"/>
      <c r="H36" s="3"/>
      <c r="I36" s="3"/>
    </row>
    <row r="37" spans="1:9" ht="15">
      <c r="A37" s="4"/>
      <c r="B37" s="3"/>
      <c r="C37" s="3"/>
      <c r="D37" s="3"/>
      <c r="E37" s="3"/>
      <c r="F37" s="3"/>
      <c r="G37" s="3"/>
      <c r="H37" s="3"/>
      <c r="I37" s="3"/>
    </row>
    <row r="38" spans="1:9" ht="15">
      <c r="A38" s="4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Arnold</dc:creator>
  <cp:keywords/>
  <dc:description/>
  <cp:lastModifiedBy>Martin Arnold</cp:lastModifiedBy>
  <dcterms:created xsi:type="dcterms:W3CDTF">2012-11-27T16:45:52Z</dcterms:created>
  <dcterms:modified xsi:type="dcterms:W3CDTF">2012-11-29T08:31:47Z</dcterms:modified>
  <cp:category/>
  <cp:version/>
  <cp:contentType/>
  <cp:contentStatus/>
</cp:coreProperties>
</file>